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Анкетирование\2017\"/>
    </mc:Choice>
  </mc:AlternateContent>
  <bookViews>
    <workbookView xWindow="0" yWindow="0" windowWidth="24000" windowHeight="8910"/>
  </bookViews>
  <sheets>
    <sheet name="1 кв.2017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56" i="1" l="1"/>
  <c r="K57" i="1"/>
  <c r="K58" i="1"/>
  <c r="K59" i="1"/>
  <c r="K55" i="1"/>
  <c r="K51" i="1"/>
  <c r="K52" i="1"/>
  <c r="K53" i="1"/>
  <c r="K54" i="1"/>
  <c r="K50" i="1"/>
  <c r="K46" i="1"/>
  <c r="K47" i="1"/>
  <c r="K48" i="1"/>
  <c r="K49" i="1"/>
  <c r="K45" i="1"/>
  <c r="K36" i="1"/>
  <c r="K37" i="1"/>
  <c r="K38" i="1"/>
  <c r="K39" i="1"/>
  <c r="K35" i="1"/>
  <c r="K31" i="1"/>
  <c r="K32" i="1"/>
  <c r="K33" i="1"/>
  <c r="K34" i="1"/>
  <c r="K30" i="1"/>
  <c r="K26" i="1"/>
  <c r="K27" i="1"/>
  <c r="K28" i="1"/>
  <c r="K29" i="1"/>
  <c r="K25" i="1"/>
  <c r="K23" i="1"/>
  <c r="K24" i="1"/>
  <c r="K22" i="1"/>
  <c r="K16" i="1"/>
  <c r="K17" i="1"/>
  <c r="K18" i="1"/>
  <c r="K19" i="1"/>
  <c r="K20" i="1"/>
  <c r="K21" i="1"/>
  <c r="K15" i="1"/>
  <c r="K11" i="1"/>
  <c r="K12" i="1"/>
  <c r="K13" i="1"/>
  <c r="K14" i="1"/>
  <c r="K10" i="1"/>
  <c r="K9" i="1"/>
  <c r="K40" i="1"/>
  <c r="K41" i="1"/>
  <c r="K42" i="1"/>
  <c r="K43" i="1"/>
  <c r="K44" i="1"/>
  <c r="K8" i="1"/>
  <c r="J26" i="1" l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25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8" i="1"/>
</calcChain>
</file>

<file path=xl/sharedStrings.xml><?xml version="1.0" encoding="utf-8"?>
<sst xmlns="http://schemas.openxmlformats.org/spreadsheetml/2006/main" count="78" uniqueCount="76">
  <si>
    <t>Вопрос</t>
  </si>
  <si>
    <t>Варианты ответа</t>
  </si>
  <si>
    <t>Пол</t>
  </si>
  <si>
    <t>1.1. мужской</t>
  </si>
  <si>
    <t>1.2. женский</t>
  </si>
  <si>
    <t>Возраст</t>
  </si>
  <si>
    <t>2.1. до 25 лет</t>
  </si>
  <si>
    <t>2.2. от 25 до 35 лет</t>
  </si>
  <si>
    <t>2.3. от 35 до 45 лет</t>
  </si>
  <si>
    <t>2.4. от 45 до 60 лет</t>
  </si>
  <si>
    <t>2.5. свыше 60 лет</t>
  </si>
  <si>
    <t>Социальная категория</t>
  </si>
  <si>
    <t>3.1. работающий пенсионер</t>
  </si>
  <si>
    <t>3.2. пенсионер по возрасту</t>
  </si>
  <si>
    <t>3.3. инвалид</t>
  </si>
  <si>
    <t>3.4. безработный</t>
  </si>
  <si>
    <t>3.5. домохозяйка</t>
  </si>
  <si>
    <t>3.6. временно не работающий</t>
  </si>
  <si>
    <t>3.7. другое</t>
  </si>
  <si>
    <t>Материальное положение / месячный доход</t>
  </si>
  <si>
    <t>4.1.  ниже 10 тыс. руб.</t>
  </si>
  <si>
    <t>4.2. от 10 до 25 тыс. руб.</t>
  </si>
  <si>
    <t>4.3. свыше 25 тыс. руб.</t>
  </si>
  <si>
    <t>Приходилось ли Вам испытывать сложности при получении направления в госпиталь?</t>
  </si>
  <si>
    <t>5.1. Нет, не приходилось</t>
  </si>
  <si>
    <t>5.2. Больше нет, чем да</t>
  </si>
  <si>
    <t>5.3. Больше да, чем нет</t>
  </si>
  <si>
    <t>5.4. Затрудняюсь ответить</t>
  </si>
  <si>
    <t>5.5. Приходилось</t>
  </si>
  <si>
    <t>Как Вы оцениваете отношение к Вам лечащих врачей?</t>
  </si>
  <si>
    <t>6.1.    С вниманием и участием</t>
  </si>
  <si>
    <t>6.2.    Не очень внимательно</t>
  </si>
  <si>
    <t>6.3.    С безразличием</t>
  </si>
  <si>
    <t>6.4.    Затрудняюсь ответить</t>
  </si>
  <si>
    <t>6.5.    С раздражением и грубостью</t>
  </si>
  <si>
    <t>Как Вы оцениваете отношение к Вам среднего медперсонала?</t>
  </si>
  <si>
    <t>7.1.    С вниманием и участием</t>
  </si>
  <si>
    <t>7.2.    Не очень внимательно</t>
  </si>
  <si>
    <t>7.3.    С безразличием</t>
  </si>
  <si>
    <t>7.4.    Затрудняюсь ответить</t>
  </si>
  <si>
    <t>7.5.    С раздражением и грубостью</t>
  </si>
  <si>
    <t>Удовлетворены ли Вы санитарно –гигиеническими условиями пребывания в госпитале?</t>
  </si>
  <si>
    <t>8.1.    Да, полностью</t>
  </si>
  <si>
    <t>8.2.     Больше да, чем нет</t>
  </si>
  <si>
    <t>8.3.     Больше нет, чем да</t>
  </si>
  <si>
    <t>8.4.     Затрудняюсь ответить</t>
  </si>
  <si>
    <t>8.5.     Не удовлетворен (а)</t>
  </si>
  <si>
    <t>Удовлетворены ли Вы результатами оказания медицинской помощи?</t>
  </si>
  <si>
    <t>9.1.     Да, полностью</t>
  </si>
  <si>
    <t>9.2.     Больше да, чем нет</t>
  </si>
  <si>
    <t>9.3.     Больше нет, чем да</t>
  </si>
  <si>
    <t>9.4.     Затрудняюсь ответить</t>
  </si>
  <si>
    <t>9.5.     Не удовлетворен (а)</t>
  </si>
  <si>
    <t>Удовлетворены ли Вы качеством питания в госпитале?</t>
  </si>
  <si>
    <t>10.1.     Да, полностью</t>
  </si>
  <si>
    <t>10.2.     Больше да, чем нет</t>
  </si>
  <si>
    <t>10.3.     Больше нет, чем да</t>
  </si>
  <si>
    <t>10.4.     Затрудняюсь ответить</t>
  </si>
  <si>
    <t>10.5.     Не удовлетворен (а)</t>
  </si>
  <si>
    <t>Приходилось ли Вам использовать личные денежные средства при обследовании и лечении в госпитале?</t>
  </si>
  <si>
    <t>11.1.    Нет, не приходилось</t>
  </si>
  <si>
    <t>Оценка в баллах</t>
  </si>
  <si>
    <t>№ п/п</t>
  </si>
  <si>
    <t>Подсчет баллов</t>
  </si>
  <si>
    <t>Приложение к письму
от_________ № ______</t>
  </si>
  <si>
    <t>%</t>
  </si>
  <si>
    <t>Кол-во</t>
  </si>
  <si>
    <t>** ГБУЗ АО "ГВВ" не имеет заключенных договоров со страховыми медицинскими организациями 
по оказанию медицинской помощи по программам добровольного медицинского стразхования.</t>
  </si>
  <si>
    <t>*** ГБУЗ АО "ГВВ" не оказывает пациентам, госпитализированным по территориальной программе 
государственных гарантий бесплатного оказания гражданам медицинской помощи, платных медицинских услуг.</t>
  </si>
  <si>
    <t>Результаты анкетирования 
по изучению удовлетворенности граждан организацией медицинской помощи 
в ГБУЗ АО «Архангельский госпиталь для ветеранов войн» 
за I кв. 2017 года*</t>
  </si>
  <si>
    <t>* Анкеты обработаны сканером при помощи программных средств.</t>
  </si>
  <si>
    <t>11.2.    Да, приходилось иногда заключать дополнительный договор ДМС на проведение конкретной процедуры**</t>
  </si>
  <si>
    <t>11.3.   Да, приходилось иногда через кассу без заключения дополнительного договора ДМС на проведение конкретной процедуры***</t>
  </si>
  <si>
    <t>11.5.    Да, приходилось очень часто через кассу без заключения дополнительных договоров ДМС на проведение конкретных процедур***</t>
  </si>
  <si>
    <t>11.4.     Да, приходилось очень часто заключать дополнительные договоры ДМС на проведение конкретных процедур**</t>
  </si>
  <si>
    <t>Опрошено -165 пациентов.
Подсчет баллов произведен при наличии ответа в анкете.
Удовлетворено оказанной медицинской помощью – 95,4 % респондентов.
Процент расчитан к общему количеству данных ответов. 
Результат превышает значение, установленное Территориальной программой государственных гарантий бесплатного оказания гражданам медицинской помощи (58%).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</si>
</sst>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tabSelected="1" topLeftCell="A58" zoomScale="145" zoomScaleNormal="145" workbookViewId="0">
      <selection activeCell="L2" sqref="L2"/>
    </sheetView>
  </sheetViews>
  <sheetFormatPr defaultRowHeight="15" x14ac:dyDescent="0.25"/>
  <cols>
    <col min="1" max="1" width="4.140625" style="12" bestFit="1" customWidth="1"/>
    <col min="2" max="2" width="33.140625" style="12" bestFit="1" customWidth="1"/>
    <col min="3" max="3" width="36.140625" style="12" customWidth="1"/>
    <col min="4" max="4" width="14.28515625" style="13" customWidth="1"/>
    <col min="5" max="5" width="12.42578125" style="13" customWidth="1"/>
    <col min="6" max="8" width="10.85546875" style="13" hidden="1" customWidth="1"/>
    <col min="9" max="9" width="28.28515625" style="13" hidden="1" customWidth="1"/>
    <col min="10" max="10" width="11.7109375" style="12" customWidth="1"/>
    <col min="11" max="16384" width="9.140625" style="12"/>
  </cols>
  <sheetData>
    <row r="1" spans="1:11" ht="32.25" customHeight="1" x14ac:dyDescent="0.25">
      <c r="E1" s="24" t="s">
        <v>64</v>
      </c>
      <c r="F1" s="24"/>
      <c r="G1" s="24"/>
      <c r="H1" s="24"/>
      <c r="I1" s="24"/>
      <c r="J1" s="24"/>
      <c r="K1" s="24"/>
    </row>
    <row r="2" spans="1:11" ht="101.25" customHeight="1" x14ac:dyDescent="0.3">
      <c r="A2" s="6" t="s">
        <v>69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32.2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11.75" customHeight="1" x14ac:dyDescent="0.3">
      <c r="A4" s="8" t="s">
        <v>75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8.75" customHeight="1" x14ac:dyDescent="0.25"/>
    <row r="6" spans="1:11" ht="15.75" customHeight="1" x14ac:dyDescent="0.25">
      <c r="A6" s="9" t="s">
        <v>62</v>
      </c>
      <c r="B6" s="10" t="s">
        <v>0</v>
      </c>
      <c r="C6" s="10" t="s">
        <v>1</v>
      </c>
      <c r="D6" s="10" t="s">
        <v>61</v>
      </c>
      <c r="E6" s="14" t="s">
        <v>66</v>
      </c>
      <c r="F6" s="15" t="s">
        <v>63</v>
      </c>
      <c r="G6" s="10" t="s">
        <v>65</v>
      </c>
      <c r="H6" s="16"/>
      <c r="I6" s="16"/>
      <c r="J6" s="15" t="s">
        <v>63</v>
      </c>
      <c r="K6" s="10" t="s">
        <v>65</v>
      </c>
    </row>
    <row r="7" spans="1:11" ht="15.75" customHeight="1" x14ac:dyDescent="0.25">
      <c r="A7" s="11"/>
      <c r="B7" s="10"/>
      <c r="C7" s="10"/>
      <c r="D7" s="10"/>
      <c r="E7" s="17"/>
      <c r="F7" s="15"/>
      <c r="G7" s="10"/>
      <c r="H7" s="18"/>
      <c r="I7" s="18"/>
      <c r="J7" s="15"/>
      <c r="K7" s="10"/>
    </row>
    <row r="8" spans="1:11" ht="15.75" x14ac:dyDescent="0.25">
      <c r="A8" s="5">
        <v>1</v>
      </c>
      <c r="B8" s="5" t="s">
        <v>2</v>
      </c>
      <c r="C8" s="1" t="s">
        <v>3</v>
      </c>
      <c r="D8" s="4"/>
      <c r="E8" s="4">
        <f>F8+G8+H8+I8</f>
        <v>47</v>
      </c>
      <c r="F8" s="3">
        <v>17</v>
      </c>
      <c r="G8" s="3">
        <v>10</v>
      </c>
      <c r="H8" s="3">
        <v>10</v>
      </c>
      <c r="I8" s="3">
        <v>10</v>
      </c>
      <c r="J8" s="4">
        <f>E8</f>
        <v>47</v>
      </c>
      <c r="K8" s="19">
        <f>E8*100/153</f>
        <v>30.718954248366014</v>
      </c>
    </row>
    <row r="9" spans="1:11" ht="15.75" x14ac:dyDescent="0.25">
      <c r="A9" s="5"/>
      <c r="B9" s="5"/>
      <c r="C9" s="1" t="s">
        <v>4</v>
      </c>
      <c r="D9" s="4"/>
      <c r="E9" s="4">
        <f t="shared" ref="E9:E59" si="0">F9+G9+H9+I9</f>
        <v>106</v>
      </c>
      <c r="F9" s="3">
        <v>25</v>
      </c>
      <c r="G9" s="3">
        <v>27</v>
      </c>
      <c r="H9" s="3">
        <v>19</v>
      </c>
      <c r="I9" s="3">
        <v>35</v>
      </c>
      <c r="J9" s="4">
        <f t="shared" ref="J9:J24" si="1">E9</f>
        <v>106</v>
      </c>
      <c r="K9" s="19">
        <f t="shared" ref="K9:K59" si="2">E9*100/153</f>
        <v>69.281045751633982</v>
      </c>
    </row>
    <row r="10" spans="1:11" ht="15.75" x14ac:dyDescent="0.25">
      <c r="A10" s="5">
        <v>2</v>
      </c>
      <c r="B10" s="5" t="s">
        <v>5</v>
      </c>
      <c r="C10" s="1" t="s">
        <v>6</v>
      </c>
      <c r="D10" s="4"/>
      <c r="E10" s="4">
        <f t="shared" si="0"/>
        <v>2</v>
      </c>
      <c r="F10" s="3">
        <v>0</v>
      </c>
      <c r="G10" s="3">
        <v>1</v>
      </c>
      <c r="H10" s="3">
        <v>0</v>
      </c>
      <c r="I10" s="3">
        <v>1</v>
      </c>
      <c r="J10" s="4">
        <f t="shared" si="1"/>
        <v>2</v>
      </c>
      <c r="K10" s="19">
        <f>E10*100/159</f>
        <v>1.2578616352201257</v>
      </c>
    </row>
    <row r="11" spans="1:11" ht="15.75" x14ac:dyDescent="0.25">
      <c r="A11" s="5"/>
      <c r="B11" s="5"/>
      <c r="C11" s="1" t="s">
        <v>7</v>
      </c>
      <c r="D11" s="4"/>
      <c r="E11" s="4">
        <f t="shared" si="0"/>
        <v>0</v>
      </c>
      <c r="F11" s="3">
        <v>0</v>
      </c>
      <c r="G11" s="3">
        <v>0</v>
      </c>
      <c r="H11" s="3">
        <v>0</v>
      </c>
      <c r="I11" s="3">
        <v>0</v>
      </c>
      <c r="J11" s="4">
        <f t="shared" si="1"/>
        <v>0</v>
      </c>
      <c r="K11" s="19">
        <f t="shared" ref="K11:K14" si="3">E11*100/159</f>
        <v>0</v>
      </c>
    </row>
    <row r="12" spans="1:11" ht="15.75" x14ac:dyDescent="0.25">
      <c r="A12" s="5"/>
      <c r="B12" s="5"/>
      <c r="C12" s="1" t="s">
        <v>8</v>
      </c>
      <c r="D12" s="4"/>
      <c r="E12" s="4">
        <f t="shared" si="0"/>
        <v>2</v>
      </c>
      <c r="F12" s="3">
        <v>0</v>
      </c>
      <c r="G12" s="3">
        <v>2</v>
      </c>
      <c r="H12" s="3">
        <v>0</v>
      </c>
      <c r="I12" s="3">
        <v>0</v>
      </c>
      <c r="J12" s="4">
        <f t="shared" si="1"/>
        <v>2</v>
      </c>
      <c r="K12" s="19">
        <f t="shared" si="3"/>
        <v>1.2578616352201257</v>
      </c>
    </row>
    <row r="13" spans="1:11" ht="15.75" x14ac:dyDescent="0.25">
      <c r="A13" s="5"/>
      <c r="B13" s="5"/>
      <c r="C13" s="1" t="s">
        <v>9</v>
      </c>
      <c r="D13" s="4"/>
      <c r="E13" s="4">
        <f t="shared" si="0"/>
        <v>12</v>
      </c>
      <c r="F13" s="3">
        <v>7</v>
      </c>
      <c r="G13" s="3">
        <v>1</v>
      </c>
      <c r="H13" s="3">
        <v>2</v>
      </c>
      <c r="I13" s="3">
        <v>2</v>
      </c>
      <c r="J13" s="4">
        <f t="shared" si="1"/>
        <v>12</v>
      </c>
      <c r="K13" s="19">
        <f t="shared" si="3"/>
        <v>7.5471698113207548</v>
      </c>
    </row>
    <row r="14" spans="1:11" ht="15.75" x14ac:dyDescent="0.25">
      <c r="A14" s="5"/>
      <c r="B14" s="5"/>
      <c r="C14" s="1" t="s">
        <v>10</v>
      </c>
      <c r="D14" s="4"/>
      <c r="E14" s="4">
        <f t="shared" si="0"/>
        <v>143</v>
      </c>
      <c r="F14" s="3">
        <v>35</v>
      </c>
      <c r="G14" s="3">
        <v>35</v>
      </c>
      <c r="H14" s="3">
        <v>31</v>
      </c>
      <c r="I14" s="3">
        <v>42</v>
      </c>
      <c r="J14" s="4">
        <f t="shared" si="1"/>
        <v>143</v>
      </c>
      <c r="K14" s="19">
        <f t="shared" si="3"/>
        <v>89.937106918238996</v>
      </c>
    </row>
    <row r="15" spans="1:11" ht="15.75" x14ac:dyDescent="0.25">
      <c r="A15" s="5">
        <v>3</v>
      </c>
      <c r="B15" s="5" t="s">
        <v>11</v>
      </c>
      <c r="C15" s="1" t="s">
        <v>12</v>
      </c>
      <c r="D15" s="4"/>
      <c r="E15" s="4">
        <f t="shared" si="0"/>
        <v>8</v>
      </c>
      <c r="F15" s="3">
        <v>2</v>
      </c>
      <c r="G15" s="3">
        <v>3</v>
      </c>
      <c r="H15" s="3">
        <v>1</v>
      </c>
      <c r="I15" s="3">
        <v>2</v>
      </c>
      <c r="J15" s="4">
        <f t="shared" si="1"/>
        <v>8</v>
      </c>
      <c r="K15" s="19">
        <f>E15*100/180</f>
        <v>4.4444444444444446</v>
      </c>
    </row>
    <row r="16" spans="1:11" ht="15.75" x14ac:dyDescent="0.25">
      <c r="A16" s="5"/>
      <c r="B16" s="5"/>
      <c r="C16" s="1" t="s">
        <v>13</v>
      </c>
      <c r="D16" s="4"/>
      <c r="E16" s="4">
        <f t="shared" si="0"/>
        <v>119</v>
      </c>
      <c r="F16" s="3">
        <v>29</v>
      </c>
      <c r="G16" s="3">
        <v>27</v>
      </c>
      <c r="H16" s="3">
        <v>28</v>
      </c>
      <c r="I16" s="3">
        <v>35</v>
      </c>
      <c r="J16" s="4">
        <f t="shared" si="1"/>
        <v>119</v>
      </c>
      <c r="K16" s="19">
        <f t="shared" ref="K16:K21" si="4">E16*100/180</f>
        <v>66.111111111111114</v>
      </c>
    </row>
    <row r="17" spans="1:11" ht="15.75" x14ac:dyDescent="0.25">
      <c r="A17" s="5"/>
      <c r="B17" s="5"/>
      <c r="C17" s="1" t="s">
        <v>14</v>
      </c>
      <c r="D17" s="4"/>
      <c r="E17" s="4">
        <f t="shared" si="0"/>
        <v>39</v>
      </c>
      <c r="F17" s="3">
        <v>11</v>
      </c>
      <c r="G17" s="3">
        <v>5</v>
      </c>
      <c r="H17" s="3">
        <v>9</v>
      </c>
      <c r="I17" s="3">
        <v>14</v>
      </c>
      <c r="J17" s="4">
        <f t="shared" si="1"/>
        <v>39</v>
      </c>
      <c r="K17" s="19">
        <f t="shared" si="4"/>
        <v>21.666666666666668</v>
      </c>
    </row>
    <row r="18" spans="1:11" ht="15.75" x14ac:dyDescent="0.25">
      <c r="A18" s="5"/>
      <c r="B18" s="5"/>
      <c r="C18" s="1" t="s">
        <v>15</v>
      </c>
      <c r="D18" s="4"/>
      <c r="E18" s="4">
        <f t="shared" si="0"/>
        <v>6</v>
      </c>
      <c r="F18" s="3">
        <v>3</v>
      </c>
      <c r="G18" s="3">
        <v>1</v>
      </c>
      <c r="H18" s="3">
        <v>0</v>
      </c>
      <c r="I18" s="3">
        <v>2</v>
      </c>
      <c r="J18" s="4">
        <f t="shared" si="1"/>
        <v>6</v>
      </c>
      <c r="K18" s="19">
        <f t="shared" si="4"/>
        <v>3.3333333333333335</v>
      </c>
    </row>
    <row r="19" spans="1:11" ht="15.75" x14ac:dyDescent="0.25">
      <c r="A19" s="5"/>
      <c r="B19" s="5"/>
      <c r="C19" s="1" t="s">
        <v>16</v>
      </c>
      <c r="D19" s="4"/>
      <c r="E19" s="4">
        <f t="shared" si="0"/>
        <v>5</v>
      </c>
      <c r="F19" s="3">
        <v>0</v>
      </c>
      <c r="G19" s="3">
        <v>3</v>
      </c>
      <c r="H19" s="3">
        <v>1</v>
      </c>
      <c r="I19" s="3">
        <v>1</v>
      </c>
      <c r="J19" s="4">
        <f t="shared" si="1"/>
        <v>5</v>
      </c>
      <c r="K19" s="19">
        <f t="shared" si="4"/>
        <v>2.7777777777777777</v>
      </c>
    </row>
    <row r="20" spans="1:11" ht="15.75" x14ac:dyDescent="0.25">
      <c r="A20" s="5"/>
      <c r="B20" s="5"/>
      <c r="C20" s="1" t="s">
        <v>17</v>
      </c>
      <c r="D20" s="4"/>
      <c r="E20" s="4">
        <f t="shared" si="0"/>
        <v>0</v>
      </c>
      <c r="F20" s="3">
        <v>0</v>
      </c>
      <c r="G20" s="3">
        <v>0</v>
      </c>
      <c r="H20" s="3">
        <v>0</v>
      </c>
      <c r="I20" s="3">
        <v>0</v>
      </c>
      <c r="J20" s="4">
        <f t="shared" si="1"/>
        <v>0</v>
      </c>
      <c r="K20" s="19">
        <f t="shared" si="4"/>
        <v>0</v>
      </c>
    </row>
    <row r="21" spans="1:11" ht="15.75" x14ac:dyDescent="0.25">
      <c r="A21" s="5"/>
      <c r="B21" s="5"/>
      <c r="C21" s="1" t="s">
        <v>18</v>
      </c>
      <c r="D21" s="4"/>
      <c r="E21" s="4">
        <f t="shared" si="0"/>
        <v>3</v>
      </c>
      <c r="F21" s="3">
        <v>2</v>
      </c>
      <c r="G21" s="3">
        <v>1</v>
      </c>
      <c r="H21" s="3">
        <v>0</v>
      </c>
      <c r="I21" s="3">
        <v>0</v>
      </c>
      <c r="J21" s="4">
        <f t="shared" si="1"/>
        <v>3</v>
      </c>
      <c r="K21" s="19">
        <f t="shared" si="4"/>
        <v>1.6666666666666667</v>
      </c>
    </row>
    <row r="22" spans="1:11" ht="15.75" x14ac:dyDescent="0.25">
      <c r="A22" s="5">
        <v>4</v>
      </c>
      <c r="B22" s="5" t="s">
        <v>19</v>
      </c>
      <c r="C22" s="1" t="s">
        <v>20</v>
      </c>
      <c r="D22" s="4"/>
      <c r="E22" s="4">
        <f t="shared" si="0"/>
        <v>8</v>
      </c>
      <c r="F22" s="3">
        <v>4</v>
      </c>
      <c r="G22" s="3">
        <v>2</v>
      </c>
      <c r="H22" s="3">
        <v>1</v>
      </c>
      <c r="I22" s="3">
        <v>1</v>
      </c>
      <c r="J22" s="4">
        <f t="shared" si="1"/>
        <v>8</v>
      </c>
      <c r="K22" s="19">
        <f>E22*100/151</f>
        <v>5.298013245033113</v>
      </c>
    </row>
    <row r="23" spans="1:11" ht="15.75" x14ac:dyDescent="0.25">
      <c r="A23" s="5"/>
      <c r="B23" s="5"/>
      <c r="C23" s="1" t="s">
        <v>21</v>
      </c>
      <c r="D23" s="4"/>
      <c r="E23" s="4">
        <f t="shared" si="0"/>
        <v>119</v>
      </c>
      <c r="F23" s="3">
        <v>30</v>
      </c>
      <c r="G23" s="3">
        <v>30</v>
      </c>
      <c r="H23" s="3">
        <v>21</v>
      </c>
      <c r="I23" s="3">
        <v>38</v>
      </c>
      <c r="J23" s="4">
        <f t="shared" si="1"/>
        <v>119</v>
      </c>
      <c r="K23" s="19">
        <f t="shared" ref="K23:K24" si="5">E23*100/151</f>
        <v>78.807947019867555</v>
      </c>
    </row>
    <row r="24" spans="1:11" ht="15.75" x14ac:dyDescent="0.25">
      <c r="A24" s="5"/>
      <c r="B24" s="5"/>
      <c r="C24" s="1" t="s">
        <v>22</v>
      </c>
      <c r="D24" s="4"/>
      <c r="E24" s="4">
        <f t="shared" si="0"/>
        <v>24</v>
      </c>
      <c r="F24" s="3">
        <v>8</v>
      </c>
      <c r="G24" s="3">
        <v>3</v>
      </c>
      <c r="H24" s="3">
        <v>7</v>
      </c>
      <c r="I24" s="3">
        <v>6</v>
      </c>
      <c r="J24" s="4">
        <f t="shared" si="1"/>
        <v>24</v>
      </c>
      <c r="K24" s="19">
        <f t="shared" si="5"/>
        <v>15.894039735099337</v>
      </c>
    </row>
    <row r="25" spans="1:11" ht="15.75" x14ac:dyDescent="0.25">
      <c r="A25" s="5">
        <v>5</v>
      </c>
      <c r="B25" s="5" t="s">
        <v>23</v>
      </c>
      <c r="C25" s="1" t="s">
        <v>24</v>
      </c>
      <c r="D25" s="2">
        <v>1</v>
      </c>
      <c r="E25" s="4">
        <f t="shared" si="0"/>
        <v>115</v>
      </c>
      <c r="F25" s="3">
        <v>32</v>
      </c>
      <c r="G25" s="3">
        <v>24</v>
      </c>
      <c r="H25" s="3">
        <v>31</v>
      </c>
      <c r="I25" s="3">
        <v>28</v>
      </c>
      <c r="J25" s="4">
        <f>D25*E25</f>
        <v>115</v>
      </c>
      <c r="K25" s="19">
        <f>E25*100/154</f>
        <v>74.675324675324674</v>
      </c>
    </row>
    <row r="26" spans="1:11" ht="15.75" x14ac:dyDescent="0.25">
      <c r="A26" s="5"/>
      <c r="B26" s="5"/>
      <c r="C26" s="1" t="s">
        <v>25</v>
      </c>
      <c r="D26" s="2">
        <v>0.75</v>
      </c>
      <c r="E26" s="4">
        <f t="shared" si="0"/>
        <v>9</v>
      </c>
      <c r="F26" s="3">
        <v>3</v>
      </c>
      <c r="G26" s="3">
        <v>3</v>
      </c>
      <c r="H26" s="3">
        <v>3</v>
      </c>
      <c r="I26" s="3">
        <v>0</v>
      </c>
      <c r="J26" s="4">
        <f t="shared" ref="J26:J59" si="6">D26*E26</f>
        <v>6.75</v>
      </c>
      <c r="K26" s="19">
        <f t="shared" ref="K26:K29" si="7">E26*100/154</f>
        <v>5.8441558441558445</v>
      </c>
    </row>
    <row r="27" spans="1:11" ht="15.75" x14ac:dyDescent="0.25">
      <c r="A27" s="5"/>
      <c r="B27" s="5"/>
      <c r="C27" s="1" t="s">
        <v>26</v>
      </c>
      <c r="D27" s="2">
        <v>0.5</v>
      </c>
      <c r="E27" s="4">
        <f t="shared" si="0"/>
        <v>4</v>
      </c>
      <c r="F27" s="3">
        <v>1</v>
      </c>
      <c r="G27" s="3">
        <v>2</v>
      </c>
      <c r="H27" s="3">
        <v>0</v>
      </c>
      <c r="I27" s="3">
        <v>1</v>
      </c>
      <c r="J27" s="4">
        <f t="shared" si="6"/>
        <v>2</v>
      </c>
      <c r="K27" s="19">
        <f t="shared" si="7"/>
        <v>2.5974025974025974</v>
      </c>
    </row>
    <row r="28" spans="1:11" ht="15.75" x14ac:dyDescent="0.25">
      <c r="A28" s="5"/>
      <c r="B28" s="5"/>
      <c r="C28" s="1" t="s">
        <v>27</v>
      </c>
      <c r="D28" s="2">
        <v>0.25</v>
      </c>
      <c r="E28" s="4">
        <f t="shared" si="0"/>
        <v>6</v>
      </c>
      <c r="F28" s="3">
        <v>2</v>
      </c>
      <c r="G28" s="3">
        <v>1</v>
      </c>
      <c r="H28" s="3">
        <v>1</v>
      </c>
      <c r="I28" s="3">
        <v>2</v>
      </c>
      <c r="J28" s="4">
        <f t="shared" si="6"/>
        <v>1.5</v>
      </c>
      <c r="K28" s="19">
        <f t="shared" si="7"/>
        <v>3.8961038961038961</v>
      </c>
    </row>
    <row r="29" spans="1:11" ht="15.75" x14ac:dyDescent="0.25">
      <c r="A29" s="5"/>
      <c r="B29" s="5"/>
      <c r="C29" s="1" t="s">
        <v>28</v>
      </c>
      <c r="D29" s="3">
        <v>0</v>
      </c>
      <c r="E29" s="4">
        <f t="shared" si="0"/>
        <v>20</v>
      </c>
      <c r="F29" s="3">
        <v>4</v>
      </c>
      <c r="G29" s="3">
        <v>3</v>
      </c>
      <c r="H29" s="3">
        <v>1</v>
      </c>
      <c r="I29" s="3">
        <v>12</v>
      </c>
      <c r="J29" s="4">
        <f t="shared" si="6"/>
        <v>0</v>
      </c>
      <c r="K29" s="19">
        <f t="shared" si="7"/>
        <v>12.987012987012987</v>
      </c>
    </row>
    <row r="30" spans="1:11" ht="15.75" x14ac:dyDescent="0.25">
      <c r="A30" s="5">
        <v>6</v>
      </c>
      <c r="B30" s="5" t="s">
        <v>29</v>
      </c>
      <c r="C30" s="1" t="s">
        <v>30</v>
      </c>
      <c r="D30" s="4">
        <v>1</v>
      </c>
      <c r="E30" s="4">
        <f t="shared" si="0"/>
        <v>146</v>
      </c>
      <c r="F30" s="3">
        <v>40</v>
      </c>
      <c r="G30" s="3">
        <v>34</v>
      </c>
      <c r="H30" s="3">
        <v>31</v>
      </c>
      <c r="I30" s="3">
        <v>41</v>
      </c>
      <c r="J30" s="4">
        <f t="shared" si="6"/>
        <v>146</v>
      </c>
      <c r="K30" s="19">
        <f>E30*100/152</f>
        <v>96.05263157894737</v>
      </c>
    </row>
    <row r="31" spans="1:11" ht="15.75" x14ac:dyDescent="0.25">
      <c r="A31" s="5"/>
      <c r="B31" s="5"/>
      <c r="C31" s="1" t="s">
        <v>31</v>
      </c>
      <c r="D31" s="4">
        <v>0.75</v>
      </c>
      <c r="E31" s="4">
        <f t="shared" si="0"/>
        <v>3</v>
      </c>
      <c r="F31" s="3">
        <v>0</v>
      </c>
      <c r="G31" s="3">
        <v>1</v>
      </c>
      <c r="H31" s="3">
        <v>0</v>
      </c>
      <c r="I31" s="3">
        <v>2</v>
      </c>
      <c r="J31" s="4">
        <f t="shared" si="6"/>
        <v>2.25</v>
      </c>
      <c r="K31" s="19">
        <f t="shared" ref="K31:K34" si="8">E31*100/152</f>
        <v>1.9736842105263157</v>
      </c>
    </row>
    <row r="32" spans="1:11" ht="15.75" x14ac:dyDescent="0.25">
      <c r="A32" s="5"/>
      <c r="B32" s="5"/>
      <c r="C32" s="1" t="s">
        <v>32</v>
      </c>
      <c r="D32" s="4">
        <v>0.5</v>
      </c>
      <c r="E32" s="4">
        <f t="shared" si="0"/>
        <v>2</v>
      </c>
      <c r="F32" s="3">
        <v>2</v>
      </c>
      <c r="G32" s="3">
        <v>0</v>
      </c>
      <c r="H32" s="3">
        <v>0</v>
      </c>
      <c r="I32" s="3">
        <v>0</v>
      </c>
      <c r="J32" s="4">
        <f t="shared" si="6"/>
        <v>1</v>
      </c>
      <c r="K32" s="19">
        <f t="shared" si="8"/>
        <v>1.3157894736842106</v>
      </c>
    </row>
    <row r="33" spans="1:11" ht="15.75" x14ac:dyDescent="0.25">
      <c r="A33" s="5"/>
      <c r="B33" s="5"/>
      <c r="C33" s="1" t="s">
        <v>33</v>
      </c>
      <c r="D33" s="4">
        <v>0.25</v>
      </c>
      <c r="E33" s="4">
        <f t="shared" si="0"/>
        <v>1</v>
      </c>
      <c r="F33" s="3">
        <v>0</v>
      </c>
      <c r="G33" s="3">
        <v>0</v>
      </c>
      <c r="H33" s="3">
        <v>0</v>
      </c>
      <c r="I33" s="3">
        <v>1</v>
      </c>
      <c r="J33" s="4">
        <f t="shared" si="6"/>
        <v>0.25</v>
      </c>
      <c r="K33" s="19">
        <f t="shared" si="8"/>
        <v>0.65789473684210531</v>
      </c>
    </row>
    <row r="34" spans="1:11" ht="15.75" x14ac:dyDescent="0.25">
      <c r="A34" s="5"/>
      <c r="B34" s="5"/>
      <c r="C34" s="1" t="s">
        <v>34</v>
      </c>
      <c r="D34" s="4">
        <v>0</v>
      </c>
      <c r="E34" s="4">
        <f t="shared" si="0"/>
        <v>0</v>
      </c>
      <c r="F34" s="3">
        <v>0</v>
      </c>
      <c r="G34" s="3">
        <v>0</v>
      </c>
      <c r="H34" s="3">
        <v>0</v>
      </c>
      <c r="I34" s="3">
        <v>0</v>
      </c>
      <c r="J34" s="4">
        <f t="shared" si="6"/>
        <v>0</v>
      </c>
      <c r="K34" s="19">
        <f t="shared" si="8"/>
        <v>0</v>
      </c>
    </row>
    <row r="35" spans="1:11" ht="15.75" x14ac:dyDescent="0.25">
      <c r="A35" s="5">
        <v>7</v>
      </c>
      <c r="B35" s="5" t="s">
        <v>35</v>
      </c>
      <c r="C35" s="1" t="s">
        <v>36</v>
      </c>
      <c r="D35" s="4">
        <v>1</v>
      </c>
      <c r="E35" s="4">
        <f t="shared" si="0"/>
        <v>147</v>
      </c>
      <c r="F35" s="3">
        <v>41</v>
      </c>
      <c r="G35" s="3">
        <v>36</v>
      </c>
      <c r="H35" s="3">
        <v>25</v>
      </c>
      <c r="I35" s="3">
        <v>45</v>
      </c>
      <c r="J35" s="4">
        <f t="shared" si="6"/>
        <v>147</v>
      </c>
      <c r="K35" s="19">
        <f>E35*100/150</f>
        <v>98</v>
      </c>
    </row>
    <row r="36" spans="1:11" ht="15.75" x14ac:dyDescent="0.25">
      <c r="A36" s="5"/>
      <c r="B36" s="5"/>
      <c r="C36" s="1" t="s">
        <v>37</v>
      </c>
      <c r="D36" s="4">
        <v>0.75</v>
      </c>
      <c r="E36" s="4">
        <f t="shared" si="0"/>
        <v>0</v>
      </c>
      <c r="F36" s="3">
        <v>0</v>
      </c>
      <c r="G36" s="3">
        <v>0</v>
      </c>
      <c r="H36" s="3">
        <v>0</v>
      </c>
      <c r="I36" s="3">
        <v>0</v>
      </c>
      <c r="J36" s="4">
        <f t="shared" si="6"/>
        <v>0</v>
      </c>
      <c r="K36" s="19">
        <f t="shared" ref="K36:K39" si="9">E36*100/150</f>
        <v>0</v>
      </c>
    </row>
    <row r="37" spans="1:11" ht="15.75" x14ac:dyDescent="0.25">
      <c r="A37" s="5"/>
      <c r="B37" s="5"/>
      <c r="C37" s="1" t="s">
        <v>38</v>
      </c>
      <c r="D37" s="4">
        <v>0.5</v>
      </c>
      <c r="E37" s="4">
        <f t="shared" si="0"/>
        <v>0</v>
      </c>
      <c r="F37" s="3">
        <v>0</v>
      </c>
      <c r="G37" s="3">
        <v>0</v>
      </c>
      <c r="H37" s="3">
        <v>0</v>
      </c>
      <c r="I37" s="3">
        <v>0</v>
      </c>
      <c r="J37" s="4">
        <f t="shared" si="6"/>
        <v>0</v>
      </c>
      <c r="K37" s="19">
        <f t="shared" si="9"/>
        <v>0</v>
      </c>
    </row>
    <row r="38" spans="1:11" ht="15.75" x14ac:dyDescent="0.25">
      <c r="A38" s="5"/>
      <c r="B38" s="5"/>
      <c r="C38" s="1" t="s">
        <v>39</v>
      </c>
      <c r="D38" s="4">
        <v>0.25</v>
      </c>
      <c r="E38" s="4">
        <f t="shared" si="0"/>
        <v>1</v>
      </c>
      <c r="F38" s="3">
        <v>0</v>
      </c>
      <c r="G38" s="3">
        <v>0</v>
      </c>
      <c r="H38" s="3">
        <v>1</v>
      </c>
      <c r="I38" s="3">
        <v>0</v>
      </c>
      <c r="J38" s="4">
        <f t="shared" si="6"/>
        <v>0.25</v>
      </c>
      <c r="K38" s="19">
        <f t="shared" si="9"/>
        <v>0.66666666666666663</v>
      </c>
    </row>
    <row r="39" spans="1:11" ht="15.75" x14ac:dyDescent="0.25">
      <c r="A39" s="5"/>
      <c r="B39" s="5"/>
      <c r="C39" s="1" t="s">
        <v>40</v>
      </c>
      <c r="D39" s="4">
        <v>0</v>
      </c>
      <c r="E39" s="4">
        <f t="shared" si="0"/>
        <v>2</v>
      </c>
      <c r="F39" s="3">
        <v>1</v>
      </c>
      <c r="G39" s="3">
        <v>0</v>
      </c>
      <c r="H39" s="3">
        <v>1</v>
      </c>
      <c r="I39" s="3">
        <v>0</v>
      </c>
      <c r="J39" s="4">
        <f t="shared" si="6"/>
        <v>0</v>
      </c>
      <c r="K39" s="19">
        <f t="shared" si="9"/>
        <v>1.3333333333333333</v>
      </c>
    </row>
    <row r="40" spans="1:11" ht="15.75" x14ac:dyDescent="0.25">
      <c r="A40" s="5">
        <v>8</v>
      </c>
      <c r="B40" s="5" t="s">
        <v>41</v>
      </c>
      <c r="C40" s="1" t="s">
        <v>42</v>
      </c>
      <c r="D40" s="4">
        <v>1</v>
      </c>
      <c r="E40" s="4">
        <f t="shared" si="0"/>
        <v>135</v>
      </c>
      <c r="F40" s="3">
        <v>35</v>
      </c>
      <c r="G40" s="3">
        <v>30</v>
      </c>
      <c r="H40" s="3">
        <v>30</v>
      </c>
      <c r="I40" s="3">
        <v>40</v>
      </c>
      <c r="J40" s="4">
        <f t="shared" si="6"/>
        <v>135</v>
      </c>
      <c r="K40" s="19">
        <f t="shared" si="2"/>
        <v>88.235294117647058</v>
      </c>
    </row>
    <row r="41" spans="1:11" ht="15.75" x14ac:dyDescent="0.25">
      <c r="A41" s="5"/>
      <c r="B41" s="5"/>
      <c r="C41" s="1" t="s">
        <v>43</v>
      </c>
      <c r="D41" s="4">
        <v>0.75</v>
      </c>
      <c r="E41" s="4">
        <f t="shared" si="0"/>
        <v>12</v>
      </c>
      <c r="F41" s="3">
        <v>5</v>
      </c>
      <c r="G41" s="3">
        <v>2</v>
      </c>
      <c r="H41" s="3">
        <v>0</v>
      </c>
      <c r="I41" s="3">
        <v>5</v>
      </c>
      <c r="J41" s="4">
        <f t="shared" si="6"/>
        <v>9</v>
      </c>
      <c r="K41" s="19">
        <f t="shared" si="2"/>
        <v>7.8431372549019605</v>
      </c>
    </row>
    <row r="42" spans="1:11" ht="15.75" x14ac:dyDescent="0.25">
      <c r="A42" s="5"/>
      <c r="B42" s="5"/>
      <c r="C42" s="1" t="s">
        <v>44</v>
      </c>
      <c r="D42" s="4">
        <v>0.5</v>
      </c>
      <c r="E42" s="4">
        <f t="shared" si="0"/>
        <v>1</v>
      </c>
      <c r="F42" s="3">
        <v>1</v>
      </c>
      <c r="G42" s="3">
        <v>0</v>
      </c>
      <c r="H42" s="3">
        <v>0</v>
      </c>
      <c r="I42" s="3">
        <v>0</v>
      </c>
      <c r="J42" s="4">
        <f t="shared" si="6"/>
        <v>0.5</v>
      </c>
      <c r="K42" s="19">
        <f t="shared" si="2"/>
        <v>0.65359477124183007</v>
      </c>
    </row>
    <row r="43" spans="1:11" ht="15.75" x14ac:dyDescent="0.25">
      <c r="A43" s="5"/>
      <c r="B43" s="5"/>
      <c r="C43" s="1" t="s">
        <v>45</v>
      </c>
      <c r="D43" s="4">
        <v>0.25</v>
      </c>
      <c r="E43" s="4">
        <f t="shared" si="0"/>
        <v>1</v>
      </c>
      <c r="F43" s="3">
        <v>0</v>
      </c>
      <c r="G43" s="3">
        <v>1</v>
      </c>
      <c r="H43" s="3">
        <v>0</v>
      </c>
      <c r="I43" s="3">
        <v>0</v>
      </c>
      <c r="J43" s="4">
        <f t="shared" si="6"/>
        <v>0.25</v>
      </c>
      <c r="K43" s="19">
        <f t="shared" si="2"/>
        <v>0.65359477124183007</v>
      </c>
    </row>
    <row r="44" spans="1:11" ht="15.75" x14ac:dyDescent="0.25">
      <c r="A44" s="5"/>
      <c r="B44" s="5"/>
      <c r="C44" s="1" t="s">
        <v>46</v>
      </c>
      <c r="D44" s="4">
        <v>0</v>
      </c>
      <c r="E44" s="4">
        <f t="shared" si="0"/>
        <v>4</v>
      </c>
      <c r="F44" s="3">
        <v>0</v>
      </c>
      <c r="G44" s="3">
        <v>3</v>
      </c>
      <c r="H44" s="3">
        <v>1</v>
      </c>
      <c r="I44" s="3">
        <v>0</v>
      </c>
      <c r="J44" s="4">
        <f t="shared" si="6"/>
        <v>0</v>
      </c>
      <c r="K44" s="19">
        <f t="shared" si="2"/>
        <v>2.6143790849673203</v>
      </c>
    </row>
    <row r="45" spans="1:11" ht="15.75" x14ac:dyDescent="0.25">
      <c r="A45" s="5">
        <v>9</v>
      </c>
      <c r="B45" s="5" t="s">
        <v>47</v>
      </c>
      <c r="C45" s="1" t="s">
        <v>48</v>
      </c>
      <c r="D45" s="4">
        <v>1</v>
      </c>
      <c r="E45" s="4">
        <f t="shared" si="0"/>
        <v>130</v>
      </c>
      <c r="F45" s="3">
        <v>32</v>
      </c>
      <c r="G45" s="3">
        <v>33</v>
      </c>
      <c r="H45" s="3">
        <v>27</v>
      </c>
      <c r="I45" s="3">
        <v>38</v>
      </c>
      <c r="J45" s="4">
        <f t="shared" si="6"/>
        <v>130</v>
      </c>
      <c r="K45" s="19">
        <f>E45*100/154</f>
        <v>84.415584415584419</v>
      </c>
    </row>
    <row r="46" spans="1:11" ht="15.75" x14ac:dyDescent="0.25">
      <c r="A46" s="5"/>
      <c r="B46" s="5"/>
      <c r="C46" s="1" t="s">
        <v>49</v>
      </c>
      <c r="D46" s="4">
        <v>0.75</v>
      </c>
      <c r="E46" s="4">
        <f t="shared" si="0"/>
        <v>17</v>
      </c>
      <c r="F46" s="3">
        <v>7</v>
      </c>
      <c r="G46" s="3">
        <v>2</v>
      </c>
      <c r="H46" s="3">
        <v>2</v>
      </c>
      <c r="I46" s="3">
        <v>6</v>
      </c>
      <c r="J46" s="4">
        <f t="shared" si="6"/>
        <v>12.75</v>
      </c>
      <c r="K46" s="19">
        <f t="shared" ref="K46:K49" si="10">E46*100/154</f>
        <v>11.038961038961039</v>
      </c>
    </row>
    <row r="47" spans="1:11" ht="15.75" x14ac:dyDescent="0.25">
      <c r="A47" s="5"/>
      <c r="B47" s="5"/>
      <c r="C47" s="1" t="s">
        <v>50</v>
      </c>
      <c r="D47" s="4">
        <v>0.5</v>
      </c>
      <c r="E47" s="4">
        <f t="shared" si="0"/>
        <v>0</v>
      </c>
      <c r="F47" s="3">
        <v>0</v>
      </c>
      <c r="G47" s="3">
        <v>0</v>
      </c>
      <c r="H47" s="3">
        <v>0</v>
      </c>
      <c r="I47" s="3">
        <v>0</v>
      </c>
      <c r="J47" s="4">
        <f t="shared" si="6"/>
        <v>0</v>
      </c>
      <c r="K47" s="19">
        <f t="shared" si="10"/>
        <v>0</v>
      </c>
    </row>
    <row r="48" spans="1:11" ht="15.75" x14ac:dyDescent="0.25">
      <c r="A48" s="5"/>
      <c r="B48" s="5"/>
      <c r="C48" s="1" t="s">
        <v>51</v>
      </c>
      <c r="D48" s="4">
        <v>0.25</v>
      </c>
      <c r="E48" s="4">
        <f t="shared" si="0"/>
        <v>3</v>
      </c>
      <c r="F48" s="3">
        <v>2</v>
      </c>
      <c r="G48" s="3">
        <v>0</v>
      </c>
      <c r="H48" s="3">
        <v>0</v>
      </c>
      <c r="I48" s="3">
        <v>1</v>
      </c>
      <c r="J48" s="4">
        <f t="shared" si="6"/>
        <v>0.75</v>
      </c>
      <c r="K48" s="19">
        <f t="shared" si="10"/>
        <v>1.948051948051948</v>
      </c>
    </row>
    <row r="49" spans="1:11" ht="15.75" x14ac:dyDescent="0.25">
      <c r="A49" s="5"/>
      <c r="B49" s="5"/>
      <c r="C49" s="1" t="s">
        <v>52</v>
      </c>
      <c r="D49" s="4">
        <v>0</v>
      </c>
      <c r="E49" s="4">
        <f t="shared" si="0"/>
        <v>4</v>
      </c>
      <c r="F49" s="3">
        <v>0</v>
      </c>
      <c r="G49" s="3">
        <v>0</v>
      </c>
      <c r="H49" s="3">
        <v>3</v>
      </c>
      <c r="I49" s="3">
        <v>1</v>
      </c>
      <c r="J49" s="4">
        <f t="shared" si="6"/>
        <v>0</v>
      </c>
      <c r="K49" s="19">
        <f t="shared" si="10"/>
        <v>2.5974025974025974</v>
      </c>
    </row>
    <row r="50" spans="1:11" ht="15.75" x14ac:dyDescent="0.25">
      <c r="A50" s="5">
        <v>10</v>
      </c>
      <c r="B50" s="5" t="s">
        <v>53</v>
      </c>
      <c r="C50" s="1" t="s">
        <v>54</v>
      </c>
      <c r="D50" s="4">
        <v>1</v>
      </c>
      <c r="E50" s="4">
        <f t="shared" si="0"/>
        <v>116</v>
      </c>
      <c r="F50" s="3">
        <v>31</v>
      </c>
      <c r="G50" s="3">
        <v>30</v>
      </c>
      <c r="H50" s="3">
        <v>25</v>
      </c>
      <c r="I50" s="3">
        <v>30</v>
      </c>
      <c r="J50" s="4">
        <f t="shared" si="6"/>
        <v>116</v>
      </c>
      <c r="K50" s="19">
        <f>E50*100/152</f>
        <v>76.315789473684205</v>
      </c>
    </row>
    <row r="51" spans="1:11" ht="15.75" x14ac:dyDescent="0.25">
      <c r="A51" s="5"/>
      <c r="B51" s="5"/>
      <c r="C51" s="1" t="s">
        <v>55</v>
      </c>
      <c r="D51" s="4">
        <v>0.75</v>
      </c>
      <c r="E51" s="4">
        <f t="shared" si="0"/>
        <v>20</v>
      </c>
      <c r="F51" s="3">
        <v>8</v>
      </c>
      <c r="G51" s="3">
        <v>1</v>
      </c>
      <c r="H51" s="3">
        <v>3</v>
      </c>
      <c r="I51" s="3">
        <v>8</v>
      </c>
      <c r="J51" s="4">
        <f t="shared" si="6"/>
        <v>15</v>
      </c>
      <c r="K51" s="19">
        <f t="shared" ref="K51:K54" si="11">E51*100/152</f>
        <v>13.157894736842104</v>
      </c>
    </row>
    <row r="52" spans="1:11" ht="15.75" x14ac:dyDescent="0.25">
      <c r="A52" s="5"/>
      <c r="B52" s="5"/>
      <c r="C52" s="1" t="s">
        <v>56</v>
      </c>
      <c r="D52" s="4">
        <v>0.5</v>
      </c>
      <c r="E52" s="4">
        <f t="shared" si="0"/>
        <v>6</v>
      </c>
      <c r="F52" s="3">
        <v>0</v>
      </c>
      <c r="G52" s="3">
        <v>2</v>
      </c>
      <c r="H52" s="3">
        <v>0</v>
      </c>
      <c r="I52" s="3">
        <v>4</v>
      </c>
      <c r="J52" s="4">
        <f t="shared" si="6"/>
        <v>3</v>
      </c>
      <c r="K52" s="19">
        <f t="shared" si="11"/>
        <v>3.9473684210526314</v>
      </c>
    </row>
    <row r="53" spans="1:11" ht="15.75" x14ac:dyDescent="0.25">
      <c r="A53" s="5"/>
      <c r="B53" s="5"/>
      <c r="C53" s="1" t="s">
        <v>57</v>
      </c>
      <c r="D53" s="4">
        <v>0.25</v>
      </c>
      <c r="E53" s="4">
        <f t="shared" si="0"/>
        <v>7</v>
      </c>
      <c r="F53" s="3">
        <v>3</v>
      </c>
      <c r="G53" s="3">
        <v>2</v>
      </c>
      <c r="H53" s="3">
        <v>0</v>
      </c>
      <c r="I53" s="3">
        <v>2</v>
      </c>
      <c r="J53" s="4">
        <f t="shared" si="6"/>
        <v>1.75</v>
      </c>
      <c r="K53" s="19">
        <f t="shared" si="11"/>
        <v>4.6052631578947372</v>
      </c>
    </row>
    <row r="54" spans="1:11" ht="15.75" x14ac:dyDescent="0.25">
      <c r="A54" s="5"/>
      <c r="B54" s="5"/>
      <c r="C54" s="1" t="s">
        <v>58</v>
      </c>
      <c r="D54" s="4">
        <v>0</v>
      </c>
      <c r="E54" s="4">
        <f t="shared" si="0"/>
        <v>3</v>
      </c>
      <c r="F54" s="3">
        <v>0</v>
      </c>
      <c r="G54" s="3">
        <v>0</v>
      </c>
      <c r="H54" s="3">
        <v>2</v>
      </c>
      <c r="I54" s="3">
        <v>1</v>
      </c>
      <c r="J54" s="4">
        <f t="shared" si="6"/>
        <v>0</v>
      </c>
      <c r="K54" s="19">
        <f t="shared" si="11"/>
        <v>1.9736842105263157</v>
      </c>
    </row>
    <row r="55" spans="1:11" ht="15.75" x14ac:dyDescent="0.25">
      <c r="A55" s="5">
        <v>11</v>
      </c>
      <c r="B55" s="5" t="s">
        <v>59</v>
      </c>
      <c r="C55" s="1" t="s">
        <v>60</v>
      </c>
      <c r="D55" s="4">
        <v>1</v>
      </c>
      <c r="E55" s="4">
        <f t="shared" si="0"/>
        <v>141</v>
      </c>
      <c r="F55" s="3">
        <v>38</v>
      </c>
      <c r="G55" s="3">
        <v>35</v>
      </c>
      <c r="H55" s="3">
        <v>25</v>
      </c>
      <c r="I55" s="3">
        <v>43</v>
      </c>
      <c r="J55" s="4">
        <f t="shared" si="6"/>
        <v>141</v>
      </c>
      <c r="K55" s="19">
        <f>E55*100/146</f>
        <v>96.575342465753423</v>
      </c>
    </row>
    <row r="56" spans="1:11" ht="63" x14ac:dyDescent="0.25">
      <c r="A56" s="5"/>
      <c r="B56" s="5"/>
      <c r="C56" s="1" t="s">
        <v>71</v>
      </c>
      <c r="D56" s="4">
        <v>0.75</v>
      </c>
      <c r="E56" s="4">
        <f t="shared" si="0"/>
        <v>0</v>
      </c>
      <c r="F56" s="3">
        <v>0</v>
      </c>
      <c r="G56" s="3">
        <v>0</v>
      </c>
      <c r="H56" s="3">
        <v>0</v>
      </c>
      <c r="I56" s="3">
        <v>0</v>
      </c>
      <c r="J56" s="4">
        <f t="shared" si="6"/>
        <v>0</v>
      </c>
      <c r="K56" s="19">
        <f t="shared" ref="K56:K59" si="12">E56*100/146</f>
        <v>0</v>
      </c>
    </row>
    <row r="57" spans="1:11" ht="78.75" x14ac:dyDescent="0.25">
      <c r="A57" s="5"/>
      <c r="B57" s="5"/>
      <c r="C57" s="1" t="s">
        <v>72</v>
      </c>
      <c r="D57" s="4">
        <v>0.5</v>
      </c>
      <c r="E57" s="4">
        <f t="shared" si="0"/>
        <v>4</v>
      </c>
      <c r="F57" s="3">
        <v>1</v>
      </c>
      <c r="G57" s="3">
        <v>0</v>
      </c>
      <c r="H57" s="3">
        <v>1</v>
      </c>
      <c r="I57" s="3">
        <v>2</v>
      </c>
      <c r="J57" s="4">
        <f t="shared" si="6"/>
        <v>2</v>
      </c>
      <c r="K57" s="19">
        <f t="shared" si="12"/>
        <v>2.7397260273972601</v>
      </c>
    </row>
    <row r="58" spans="1:11" ht="63" x14ac:dyDescent="0.25">
      <c r="A58" s="5"/>
      <c r="B58" s="5"/>
      <c r="C58" s="1" t="s">
        <v>74</v>
      </c>
      <c r="D58" s="4">
        <v>0.25</v>
      </c>
      <c r="E58" s="4">
        <f t="shared" si="0"/>
        <v>0</v>
      </c>
      <c r="F58" s="3">
        <v>0</v>
      </c>
      <c r="G58" s="3">
        <v>0</v>
      </c>
      <c r="H58" s="3">
        <v>0</v>
      </c>
      <c r="I58" s="3">
        <v>0</v>
      </c>
      <c r="J58" s="4">
        <f t="shared" si="6"/>
        <v>0</v>
      </c>
      <c r="K58" s="19">
        <f t="shared" si="12"/>
        <v>0</v>
      </c>
    </row>
    <row r="59" spans="1:11" ht="78.75" x14ac:dyDescent="0.25">
      <c r="A59" s="5"/>
      <c r="B59" s="5"/>
      <c r="C59" s="1" t="s">
        <v>73</v>
      </c>
      <c r="D59" s="4">
        <v>0</v>
      </c>
      <c r="E59" s="4">
        <f t="shared" si="0"/>
        <v>1</v>
      </c>
      <c r="F59" s="3">
        <v>0</v>
      </c>
      <c r="G59" s="3">
        <v>0</v>
      </c>
      <c r="H59" s="3">
        <v>1</v>
      </c>
      <c r="I59" s="3">
        <v>0</v>
      </c>
      <c r="J59" s="4">
        <f t="shared" si="6"/>
        <v>0</v>
      </c>
      <c r="K59" s="19">
        <f t="shared" si="12"/>
        <v>0.68493150684931503</v>
      </c>
    </row>
    <row r="60" spans="1:11" ht="15.75" x14ac:dyDescent="0.25">
      <c r="A60" s="20"/>
      <c r="B60" s="20"/>
      <c r="C60" s="20"/>
      <c r="D60" s="21"/>
      <c r="E60" s="21"/>
      <c r="F60" s="21"/>
      <c r="G60" s="21"/>
      <c r="H60" s="21"/>
      <c r="I60" s="21"/>
      <c r="J60" s="20"/>
      <c r="K60" s="20"/>
    </row>
    <row r="61" spans="1:11" ht="15.75" x14ac:dyDescent="0.25">
      <c r="A61" s="22" t="s">
        <v>70</v>
      </c>
      <c r="B61" s="22"/>
      <c r="C61" s="22"/>
      <c r="D61" s="22"/>
      <c r="E61" s="21"/>
      <c r="F61" s="20"/>
      <c r="G61" s="20"/>
      <c r="H61" s="21"/>
      <c r="I61" s="21"/>
      <c r="J61" s="20"/>
      <c r="K61" s="20"/>
    </row>
    <row r="62" spans="1:11" ht="32.25" customHeight="1" x14ac:dyDescent="0.25">
      <c r="A62" s="23" t="s">
        <v>67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</row>
    <row r="63" spans="1:11" ht="30.75" customHeight="1" x14ac:dyDescent="0.25">
      <c r="A63" s="23" t="s">
        <v>68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</row>
  </sheetData>
  <mergeCells count="37">
    <mergeCell ref="E1:K1"/>
    <mergeCell ref="A2:K2"/>
    <mergeCell ref="A4:K4"/>
    <mergeCell ref="A62:K62"/>
    <mergeCell ref="A63:K63"/>
    <mergeCell ref="K6:K7"/>
    <mergeCell ref="F6:F7"/>
    <mergeCell ref="G6:G7"/>
    <mergeCell ref="A61:D61"/>
    <mergeCell ref="A50:A54"/>
    <mergeCell ref="B50:B54"/>
    <mergeCell ref="A55:A59"/>
    <mergeCell ref="B55:B59"/>
    <mergeCell ref="A35:A39"/>
    <mergeCell ref="B35:B39"/>
    <mergeCell ref="A40:A44"/>
    <mergeCell ref="B40:B44"/>
    <mergeCell ref="A45:A49"/>
    <mergeCell ref="B45:B49"/>
    <mergeCell ref="A22:A24"/>
    <mergeCell ref="B22:B24"/>
    <mergeCell ref="A25:A29"/>
    <mergeCell ref="B25:B29"/>
    <mergeCell ref="A30:A34"/>
    <mergeCell ref="B30:B34"/>
    <mergeCell ref="A15:A21"/>
    <mergeCell ref="B15:B21"/>
    <mergeCell ref="A10:A14"/>
    <mergeCell ref="B10:B14"/>
    <mergeCell ref="A6:A7"/>
    <mergeCell ref="B6:B7"/>
    <mergeCell ref="E6:E7"/>
    <mergeCell ref="J6:J7"/>
    <mergeCell ref="D6:D7"/>
    <mergeCell ref="A8:A9"/>
    <mergeCell ref="B8:B9"/>
    <mergeCell ref="C6:C7"/>
  </mergeCells>
  <pageMargins left="0.7" right="0.7" top="0.75" bottom="0.75" header="0.3" footer="0.3"/>
  <pageSetup paperSize="9" scale="72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кв.2017</vt:lpstr>
      <vt:lpstr>Лист2</vt:lpstr>
      <vt:lpstr>Лист3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2017-04-06T08:30:03Z</cp:lastPrinted>
  <dcterms:created xsi:type="dcterms:W3CDTF">2016-03-16T10:40:27Z</dcterms:created>
  <dcterms:modified xsi:type="dcterms:W3CDTF">2017-04-06T08:32:15Z</dcterms:modified>
</cp:coreProperties>
</file>